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090" windowHeight="546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<sst xmlns:r="http://schemas.openxmlformats.org/officeDocument/2006/relationships" xmlns="http://schemas.openxmlformats.org/spreadsheetml/2006/main" count="33" uniqueCount="33">
  <si>
    <t>65歳以上の人</t>
    <rPh sb="2" eb="3">
      <t>さい</t>
    </rPh>
    <rPh sb="3" eb="5">
      <t>いじょう</t>
    </rPh>
    <rPh sb="6" eb="7">
      <t>ひと</t>
    </rPh>
    <phoneticPr fontId="1" type="Hiragana"/>
  </si>
  <si>
    <t>円</t>
    <rPh sb="0" eb="1">
      <t>えん</t>
    </rPh>
    <phoneticPr fontId="1" type="Hiragana"/>
  </si>
  <si>
    <t>◎ 【受給者の年齢 ①】 受給者の年齢を選択してください。</t>
    <rPh sb="3" eb="6">
      <t>じゅきゅうしゃ</t>
    </rPh>
    <rPh sb="7" eb="9">
      <t>ねんれい</t>
    </rPh>
    <rPh sb="13" eb="16">
      <t>じゅきゅうしゃ</t>
    </rPh>
    <rPh sb="17" eb="19">
      <t>ねんれい</t>
    </rPh>
    <rPh sb="20" eb="22">
      <t>せんたく</t>
    </rPh>
    <phoneticPr fontId="1" type="Hiragana"/>
  </si>
  <si>
    <t>330万円以上　　410万円未満</t>
    <rPh sb="3" eb="5">
      <t>まんえん</t>
    </rPh>
    <rPh sb="5" eb="7">
      <t>いじょう</t>
    </rPh>
    <rPh sb="12" eb="14">
      <t>まんえん</t>
    </rPh>
    <rPh sb="14" eb="16">
      <t>みまん</t>
    </rPh>
    <phoneticPr fontId="1" type="Hiragana"/>
  </si>
  <si>
    <t>所得の速算表（公的年金等の場合）</t>
    <rPh sb="0" eb="2">
      <t>しょとく</t>
    </rPh>
    <rPh sb="3" eb="5">
      <t>そくさん</t>
    </rPh>
    <rPh sb="5" eb="6">
      <t>ひょう</t>
    </rPh>
    <rPh sb="7" eb="9">
      <t>こうてき</t>
    </rPh>
    <rPh sb="9" eb="11">
      <t>ねんきん</t>
    </rPh>
    <rPh sb="11" eb="12">
      <t>とう</t>
    </rPh>
    <rPh sb="13" eb="15">
      <t>ばあい</t>
    </rPh>
    <phoneticPr fontId="1" type="Hiragana"/>
  </si>
  <si>
    <t>公的年金等所得の金額（自動計算）</t>
    <rPh sb="0" eb="2">
      <t>こうてき</t>
    </rPh>
    <rPh sb="2" eb="4">
      <t>ねんきん</t>
    </rPh>
    <rPh sb="4" eb="5">
      <t>とう</t>
    </rPh>
    <rPh sb="5" eb="7">
      <t>しょとく</t>
    </rPh>
    <rPh sb="8" eb="10">
      <t>きんがく</t>
    </rPh>
    <rPh sb="11" eb="13">
      <t>じどう</t>
    </rPh>
    <rPh sb="13" eb="15">
      <t>けいさん</t>
    </rPh>
    <phoneticPr fontId="1" type="Hiragana"/>
  </si>
  <si>
    <t>◎ 【公的年金等収入の金額②】 公的年金等の収入金額を入力してください。</t>
    <rPh sb="3" eb="5">
      <t>こうてき</t>
    </rPh>
    <rPh sb="5" eb="7">
      <t>ねんきん</t>
    </rPh>
    <rPh sb="7" eb="8">
      <t>など</t>
    </rPh>
    <rPh sb="8" eb="10">
      <t>しゅうにゅう</t>
    </rPh>
    <rPh sb="11" eb="13">
      <t>きんがく</t>
    </rPh>
    <rPh sb="16" eb="18">
      <t>こうてき</t>
    </rPh>
    <rPh sb="18" eb="20">
      <t>ねんきん</t>
    </rPh>
    <rPh sb="20" eb="21">
      <t>とう</t>
    </rPh>
    <rPh sb="22" eb="24">
      <t>しゅうにゅう</t>
    </rPh>
    <rPh sb="24" eb="26">
      <t>きんがく</t>
    </rPh>
    <rPh sb="27" eb="29">
      <t>にゅうりょく</t>
    </rPh>
    <phoneticPr fontId="1" type="Hiragana"/>
  </si>
  <si>
    <t>受給者の年齢 ①</t>
    <rPh sb="0" eb="3">
      <t>じゅきゅうしゃ</t>
    </rPh>
    <rPh sb="4" eb="6">
      <t>ねんれい</t>
    </rPh>
    <phoneticPr fontId="1" type="Hiragana"/>
  </si>
  <si>
    <t>①のセルを選択するとプルダウンメニューが
表示されます。該当年齢を選択してください</t>
    <rPh sb="5" eb="7">
      <t>せんたく</t>
    </rPh>
    <rPh sb="21" eb="23">
      <t>ひょうじ</t>
    </rPh>
    <rPh sb="28" eb="30">
      <t>がいとう</t>
    </rPh>
    <rPh sb="30" eb="32">
      <t>ねんれい</t>
    </rPh>
    <rPh sb="33" eb="35">
      <t>せんたく</t>
    </rPh>
    <phoneticPr fontId="1" type="Hiragana"/>
  </si>
  <si>
    <t>公的年金等収入の金額②</t>
    <rPh sb="0" eb="2">
      <t>こうてき</t>
    </rPh>
    <rPh sb="2" eb="4">
      <t>ねんきん</t>
    </rPh>
    <rPh sb="4" eb="5">
      <t>とう</t>
    </rPh>
    <rPh sb="5" eb="7">
      <t>しゅうにゅう</t>
    </rPh>
    <rPh sb="8" eb="10">
      <t>きんがく</t>
    </rPh>
    <phoneticPr fontId="1" type="Hiragana"/>
  </si>
  <si>
    <t>130万円以上 　410万円未満</t>
    <rPh sb="3" eb="7">
      <t>まんえんいじょう</t>
    </rPh>
    <rPh sb="12" eb="14">
      <t>まんえん</t>
    </rPh>
    <rPh sb="14" eb="16">
      <t>みまん</t>
    </rPh>
    <phoneticPr fontId="1" type="Hiragana"/>
  </si>
  <si>
    <t>公的年金等所得の速算表</t>
    <rPh sb="0" eb="2">
      <t>こうてき</t>
    </rPh>
    <rPh sb="2" eb="4">
      <t>ねんきん</t>
    </rPh>
    <rPh sb="4" eb="5">
      <t>とう</t>
    </rPh>
    <rPh sb="5" eb="7">
      <t>しょとく</t>
    </rPh>
    <rPh sb="8" eb="10">
      <t>そくさん</t>
    </rPh>
    <rPh sb="10" eb="11">
      <t>ひょう</t>
    </rPh>
    <phoneticPr fontId="1" type="Hiragana"/>
  </si>
  <si>
    <t>受給者の年齢</t>
    <rPh sb="0" eb="3">
      <t>じゅきゅうしゃ</t>
    </rPh>
    <rPh sb="4" eb="6">
      <t>ねんれい</t>
    </rPh>
    <phoneticPr fontId="1" type="Hiragana"/>
  </si>
  <si>
    <t>65歳未満の人</t>
    <rPh sb="2" eb="3">
      <t>さい</t>
    </rPh>
    <rPh sb="3" eb="5">
      <t>みまん</t>
    </rPh>
    <rPh sb="6" eb="7">
      <t>ひと</t>
    </rPh>
    <phoneticPr fontId="1" type="Hiragana"/>
  </si>
  <si>
    <t>控除額</t>
    <rPh sb="0" eb="2">
      <t>こうじょ</t>
    </rPh>
    <rPh sb="2" eb="3">
      <t>がく</t>
    </rPh>
    <phoneticPr fontId="1" type="Hiragana"/>
  </si>
  <si>
    <t>公的年金等の収入金額の
合計額（Ａ）</t>
    <rPh sb="0" eb="2">
      <t>こうてき</t>
    </rPh>
    <rPh sb="2" eb="4">
      <t>ねんきん</t>
    </rPh>
    <rPh sb="4" eb="5">
      <t>とう</t>
    </rPh>
    <rPh sb="6" eb="8">
      <t>しゅうにゅう</t>
    </rPh>
    <rPh sb="8" eb="10">
      <t>きんがく</t>
    </rPh>
    <rPh sb="12" eb="14">
      <t>ごうけい</t>
    </rPh>
    <rPh sb="14" eb="15">
      <t>がく</t>
    </rPh>
    <phoneticPr fontId="1" type="Hiragana"/>
  </si>
  <si>
    <t>68万5,000円</t>
    <rPh sb="2" eb="3">
      <t>まん</t>
    </rPh>
    <rPh sb="8" eb="9">
      <t>えん</t>
    </rPh>
    <phoneticPr fontId="1" type="Hiragana"/>
  </si>
  <si>
    <t>410万円以上 　770万円未満</t>
    <rPh sb="3" eb="5">
      <t>まんえん</t>
    </rPh>
    <rPh sb="5" eb="7">
      <t>いじょう</t>
    </rPh>
    <rPh sb="12" eb="14">
      <t>まんえん</t>
    </rPh>
    <rPh sb="14" eb="16">
      <t>みまん</t>
    </rPh>
    <phoneticPr fontId="1" type="Hiragana"/>
  </si>
  <si>
    <t>割合</t>
    <rPh sb="0" eb="2">
      <t>わりあい</t>
    </rPh>
    <phoneticPr fontId="1" type="Hiragana"/>
  </si>
  <si>
    <t>770万円以上 1,000万円未満</t>
    <rPh sb="3" eb="5">
      <t>まんえん</t>
    </rPh>
    <rPh sb="5" eb="7">
      <t>いじょう</t>
    </rPh>
    <rPh sb="13" eb="15">
      <t>まんえん</t>
    </rPh>
    <rPh sb="15" eb="17">
      <t>みまん</t>
    </rPh>
    <phoneticPr fontId="1" type="Hiragana"/>
  </si>
  <si>
    <t>600,000円以下</t>
    <rPh sb="7" eb="8">
      <t>えん</t>
    </rPh>
    <rPh sb="8" eb="10">
      <t>いか</t>
    </rPh>
    <phoneticPr fontId="1" type="Hiragana"/>
  </si>
  <si>
    <t>600,001円以上 130万円未満</t>
    <rPh sb="7" eb="8">
      <t>えん</t>
    </rPh>
    <rPh sb="8" eb="10">
      <t>いじょう</t>
    </rPh>
    <rPh sb="14" eb="16">
      <t>まんえん</t>
    </rPh>
    <rPh sb="16" eb="18">
      <t>みまん</t>
    </rPh>
    <phoneticPr fontId="1" type="Hiragana"/>
  </si>
  <si>
    <t>1,000万円以上</t>
    <rPh sb="5" eb="7">
      <t>まんえん</t>
    </rPh>
    <rPh sb="7" eb="9">
      <t>いじょう</t>
    </rPh>
    <phoneticPr fontId="1" type="Hiragana"/>
  </si>
  <si>
    <t>110万円</t>
    <rPh sb="3" eb="5">
      <t>まんえん</t>
    </rPh>
    <phoneticPr fontId="1" type="Hiragana"/>
  </si>
  <si>
    <t>27万5,000円</t>
    <rPh sb="2" eb="3">
      <t>まん</t>
    </rPh>
    <rPh sb="8" eb="9">
      <t>えん</t>
    </rPh>
    <phoneticPr fontId="1" type="Hiragana"/>
  </si>
  <si>
    <t/>
  </si>
  <si>
    <t>145万5,000円</t>
    <rPh sb="3" eb="4">
      <t>まん</t>
    </rPh>
    <rPh sb="9" eb="10">
      <t>えん</t>
    </rPh>
    <phoneticPr fontId="1" type="Hiragana"/>
  </si>
  <si>
    <t>195万5,000円</t>
    <rPh sb="3" eb="4">
      <t>まん</t>
    </rPh>
    <rPh sb="5" eb="10">
      <t>000えん</t>
    </rPh>
    <phoneticPr fontId="1" type="Hiragana"/>
  </si>
  <si>
    <t>1,100,000円以下</t>
    <rPh sb="9" eb="10">
      <t>えん</t>
    </rPh>
    <rPh sb="10" eb="12">
      <t>いか</t>
    </rPh>
    <phoneticPr fontId="1" type="Hiragana"/>
  </si>
  <si>
    <t>1,100,001円以上　330万円未満</t>
    <rPh sb="9" eb="10">
      <t>えん</t>
    </rPh>
    <rPh sb="10" eb="12">
      <t>いじょう</t>
    </rPh>
    <rPh sb="16" eb="18">
      <t>まんえん</t>
    </rPh>
    <rPh sb="18" eb="20">
      <t>みまん</t>
    </rPh>
    <phoneticPr fontId="1" type="Hiragana"/>
  </si>
  <si>
    <t>770万円以上　1,000万円未満</t>
    <rPh sb="3" eb="5">
      <t>まんえん</t>
    </rPh>
    <rPh sb="5" eb="7">
      <t>いじょう</t>
    </rPh>
    <rPh sb="13" eb="15">
      <t>まんえん</t>
    </rPh>
    <rPh sb="15" eb="17">
      <t>みまん</t>
    </rPh>
    <phoneticPr fontId="1" type="Hiragana"/>
  </si>
  <si>
    <t>410万円以上　　770万円未満</t>
    <rPh sb="3" eb="5">
      <t>まんえん</t>
    </rPh>
    <rPh sb="5" eb="7">
      <t>いじょう</t>
    </rPh>
    <rPh sb="12" eb="14">
      <t>まんえん</t>
    </rPh>
    <rPh sb="14" eb="16">
      <t>みまん</t>
    </rPh>
    <phoneticPr fontId="1" type="Hiragana"/>
  </si>
  <si>
    <t>60万円</t>
    <rPh sb="2" eb="4">
      <t>まんえん</t>
    </rPh>
    <phoneticPr fontId="1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</si>
</sst>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9">
    <font>
      <sz val="11"/>
      <color theme="1"/>
      <name val="ＭＳ Ｐゴシック"/>
    </font>
    <font>
      <sz val="6"/>
      <color auto="1"/>
      <name val="ＭＳ Ｐゴシック"/>
    </font>
    <font>
      <b/>
      <sz val="16"/>
      <color theme="1"/>
      <name val="ＭＳ Ｐゴシック"/>
    </font>
    <font>
      <sz val="12"/>
      <color theme="1"/>
      <name val="ＭＳ Ｐゴシック"/>
    </font>
    <font>
      <b/>
      <sz val="12"/>
      <color theme="1"/>
      <name val="ＭＳ Ｐゴシック"/>
    </font>
    <font>
      <b/>
      <sz val="11"/>
      <color theme="1"/>
      <name val="ＭＳ Ｐゴシック"/>
    </font>
    <font>
      <b/>
      <sz val="14"/>
      <color theme="1"/>
      <name val="ＭＳ Ｐゴシック"/>
    </font>
    <font>
      <sz val="14"/>
      <color theme="1"/>
      <name val="ＭＳ Ｐゴシック"/>
    </font>
    <font>
      <sz val="20"/>
      <color theme="1"/>
      <name val="ＭＳ Ｐゴシック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A6A6"/>
        <bgColor indexed="64"/>
      </patternFill>
    </fill>
  </fills>
  <borders count="31">
    <border>
      <left/>
      <right/>
      <top/>
      <bottom/>
      <diagonal/>
    </border>
    <border>
      <left style="medium">
        <color theme="4" tint="-0.25"/>
      </left>
      <right/>
      <top style="medium">
        <color theme="4" tint="-0.25"/>
      </top>
      <bottom style="medium">
        <color theme="4" tint="-0.25"/>
      </bottom>
      <diagonal/>
    </border>
    <border>
      <left style="medium">
        <color indexed="64"/>
      </left>
      <right style="thin">
        <color indexed="64" tint="-0.25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 tint="-0.25"/>
      </right>
      <top style="medium">
        <color indexed="64"/>
      </top>
      <bottom style="thin">
        <color indexed="64" tint="-0.25"/>
      </bottom>
      <diagonal/>
    </border>
    <border>
      <left style="medium">
        <color indexed="64"/>
      </left>
      <right style="thin">
        <color indexed="64" tint="-0.25"/>
      </right>
      <top style="thin">
        <color indexed="64" tint="-0.25"/>
      </top>
      <bottom style="thin">
        <color indexed="64" tint="-0.25"/>
      </bottom>
      <diagonal/>
    </border>
    <border>
      <left style="medium">
        <color indexed="64"/>
      </left>
      <right style="thin">
        <color indexed="64" tint="-0.25"/>
      </right>
      <top style="thin">
        <color indexed="64" tint="-0.25"/>
      </top>
      <bottom style="medium">
        <color indexed="64"/>
      </bottom>
      <diagonal/>
    </border>
    <border>
      <left style="medium">
        <color indexed="64"/>
      </left>
      <right style="thin">
        <color indexed="64" tint="-0.25"/>
      </right>
      <top/>
      <bottom style="thin">
        <color indexed="64" tint="-0.25"/>
      </bottom>
      <diagonal/>
    </border>
    <border>
      <left/>
      <right style="medium">
        <color theme="4" tint="-0.25"/>
      </right>
      <top style="medium">
        <color theme="4" tint="-0.25"/>
      </top>
      <bottom style="medium">
        <color theme="4" tint="-0.25"/>
      </bottom>
      <diagonal/>
    </border>
    <border>
      <left style="thin">
        <color indexed="64" tint="-0.25"/>
      </left>
      <right style="thin">
        <color indexed="64" tint="-0.25"/>
      </right>
      <top style="medium">
        <color indexed="64"/>
      </top>
      <bottom style="medium">
        <color indexed="64"/>
      </bottom>
      <diagonal/>
    </border>
    <border>
      <left style="thin">
        <color indexed="64" tint="-0.25"/>
      </left>
      <right style="thin">
        <color indexed="64" tint="-0.25"/>
      </right>
      <top style="medium">
        <color indexed="64"/>
      </top>
      <bottom style="thin">
        <color indexed="64" tint="-0.25"/>
      </bottom>
      <diagonal/>
    </border>
    <border>
      <left style="thin">
        <color indexed="64" tint="-0.25"/>
      </left>
      <right style="thin">
        <color indexed="64" tint="-0.25"/>
      </right>
      <top style="thin">
        <color indexed="64" tint="-0.25"/>
      </top>
      <bottom style="thin">
        <color indexed="64" tint="-0.25"/>
      </bottom>
      <diagonal/>
    </border>
    <border>
      <left style="thin">
        <color indexed="64" tint="-0.25"/>
      </left>
      <right style="thin">
        <color indexed="64" tint="-0.25"/>
      </right>
      <top style="thin">
        <color indexed="64" tint="-0.25"/>
      </top>
      <bottom style="medium">
        <color indexed="64"/>
      </bottom>
      <diagonal/>
    </border>
    <border>
      <left style="thin">
        <color indexed="64" tint="-0.25"/>
      </left>
      <right style="thin">
        <color indexed="64" tint="-0.25"/>
      </right>
      <top/>
      <bottom style="thin">
        <color indexed="64" tint="-0.25"/>
      </bottom>
      <diagonal/>
    </border>
    <border>
      <left style="thin">
        <color indexed="64" tint="-0.25"/>
      </left>
      <right/>
      <top style="thin">
        <color indexed="64" tint="-0.25"/>
      </top>
      <bottom style="thin">
        <color indexed="64" tint="-0.2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 tint="-0.25"/>
      </top>
      <bottom style="thin">
        <color indexed="64" tint="-0.2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 tint="-0.25"/>
      </left>
      <right/>
      <top style="medium">
        <color indexed="64"/>
      </top>
      <bottom style="medium">
        <color indexed="64"/>
      </bottom>
      <diagonal/>
    </border>
    <border>
      <left style="thin">
        <color indexed="64" tint="-0.25"/>
      </left>
      <right/>
      <top style="medium">
        <color indexed="64"/>
      </top>
      <bottom style="thin">
        <color indexed="64" tint="-0.25"/>
      </bottom>
      <diagonal/>
    </border>
    <border>
      <left style="thin">
        <color indexed="64" tint="-0.25"/>
      </left>
      <right/>
      <top style="thin">
        <color indexed="64" tint="-0.25"/>
      </top>
      <bottom style="medium">
        <color indexed="64"/>
      </bottom>
      <diagonal/>
    </border>
    <border>
      <left/>
      <right/>
      <top style="medium">
        <color theme="4" tint="-0.25"/>
      </top>
      <bottom style="medium">
        <color theme="4" tint="-0.2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 tint="-0.25"/>
      </left>
      <right style="medium">
        <color indexed="64"/>
      </right>
      <top/>
      <bottom style="thin">
        <color indexed="64" tint="-0.2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176" fontId="2" fillId="2" borderId="7" xfId="0" applyNumberFormat="1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6" fillId="0" borderId="0" xfId="0" applyFont="1">
      <alignment vertical="center"/>
    </xf>
    <xf numFmtId="176" fontId="8" fillId="4" borderId="1" xfId="0" applyNumberFormat="1" applyFont="1" applyFill="1" applyBorder="1" applyAlignment="1">
      <alignment horizontal="right" vertical="center"/>
    </xf>
    <xf numFmtId="0" fontId="5" fillId="3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76" fontId="8" fillId="4" borderId="20" xfId="0" applyNumberFormat="1" applyFont="1" applyFill="1" applyBorder="1" applyAlignment="1">
      <alignment horizontal="right" vertical="center"/>
    </xf>
    <xf numFmtId="0" fontId="5" fillId="3" borderId="21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9" fontId="0" fillId="0" borderId="23" xfId="0" applyNumberFormat="1" applyFont="1" applyBorder="1" applyAlignment="1">
      <alignment vertical="center"/>
    </xf>
    <xf numFmtId="9" fontId="0" fillId="0" borderId="24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176" fontId="8" fillId="4" borderId="7" xfId="0" applyNumberFormat="1" applyFont="1" applyFill="1" applyBorder="1" applyAlignment="1">
      <alignment horizontal="right" vertical="center"/>
    </xf>
    <xf numFmtId="0" fontId="5" fillId="3" borderId="25" xfId="0" applyFont="1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Font="1" applyBorder="1" applyAlignment="1">
      <alignment horizontal="right" vertical="center"/>
    </xf>
    <xf numFmtId="0" fontId="0" fillId="0" borderId="28" xfId="0" applyFont="1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../media/image1.png" Id="rId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212725</xdr:colOff>
      <xdr:row>27</xdr:row>
      <xdr:rowOff>29845</xdr:rowOff>
    </xdr:from>
    <xdr:to xmlns:xdr="http://schemas.openxmlformats.org/drawingml/2006/spreadsheetDrawing">
      <xdr:col>8</xdr:col>
      <xdr:colOff>120650</xdr:colOff>
      <xdr:row>46</xdr:row>
      <xdr:rowOff>162560</xdr:rowOff>
    </xdr:to>
    <xdr:pic macro="">
      <xdr:nvPicPr>
        <xdr:cNvPr id="4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725" y="6497320"/>
          <a:ext cx="5175250" cy="33902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3</xdr:col>
      <xdr:colOff>200025</xdr:colOff>
      <xdr:row>6</xdr:row>
      <xdr:rowOff>66040</xdr:rowOff>
    </xdr:from>
    <xdr:to xmlns:xdr="http://schemas.openxmlformats.org/drawingml/2006/spreadsheetDrawing">
      <xdr:col>3</xdr:col>
      <xdr:colOff>590550</xdr:colOff>
      <xdr:row>6</xdr:row>
      <xdr:rowOff>351790</xdr:rowOff>
    </xdr:to>
    <xdr:sp macro="" textlink="">
      <xdr:nvSpPr>
        <xdr:cNvPr id="2" name="図形 2"/>
        <xdr:cNvSpPr/>
      </xdr:nvSpPr>
      <xdr:spPr>
        <a:xfrm>
          <a:off x="1847850" y="1399540"/>
          <a:ext cx="390525" cy="285750"/>
        </a:xfrm>
        <a:prstGeom prst="leftArrow">
          <a:avLst/>
        </a:prstGeom>
        <a:solidFill>
          <a:srgbClr val="FFFF00"/>
        </a:solidFill>
        <a:ln w="12700" cap="flat" cmpd="sng" algn="ctr">
          <a:solidFill>
            <a:schemeClr val="tx2">
              <a:lumMod val="7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</xdr:col>
      <xdr:colOff>57150</xdr:colOff>
      <xdr:row>27</xdr:row>
      <xdr:rowOff>114300</xdr:rowOff>
    </xdr:from>
    <xdr:to xmlns:xdr="http://schemas.openxmlformats.org/drawingml/2006/spreadsheetDrawing">
      <xdr:col>1</xdr:col>
      <xdr:colOff>524510</xdr:colOff>
      <xdr:row>28</xdr:row>
      <xdr:rowOff>9525</xdr:rowOff>
    </xdr:to>
    <xdr:sp macro="" textlink="">
      <xdr:nvSpPr>
        <xdr:cNvPr id="5" name="四角形 5"/>
        <xdr:cNvSpPr/>
      </xdr:nvSpPr>
      <xdr:spPr>
        <a:xfrm>
          <a:off x="333375" y="6581775"/>
          <a:ext cx="467360" cy="66675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</xdr:col>
      <xdr:colOff>581025</xdr:colOff>
      <xdr:row>33</xdr:row>
      <xdr:rowOff>76835</xdr:rowOff>
    </xdr:from>
    <xdr:to xmlns:xdr="http://schemas.openxmlformats.org/drawingml/2006/spreadsheetDrawing">
      <xdr:col>5</xdr:col>
      <xdr:colOff>200025</xdr:colOff>
      <xdr:row>34</xdr:row>
      <xdr:rowOff>9525</xdr:rowOff>
    </xdr:to>
    <xdr:sp macro="" textlink="">
      <xdr:nvSpPr>
        <xdr:cNvPr id="6" name="四角形 6"/>
        <xdr:cNvSpPr/>
      </xdr:nvSpPr>
      <xdr:spPr>
        <a:xfrm>
          <a:off x="2228850" y="7573010"/>
          <a:ext cx="990600" cy="104140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</xdr:col>
      <xdr:colOff>13970</xdr:colOff>
      <xdr:row>33</xdr:row>
      <xdr:rowOff>87630</xdr:rowOff>
    </xdr:from>
    <xdr:to xmlns:xdr="http://schemas.openxmlformats.org/drawingml/2006/spreadsheetDrawing">
      <xdr:col>7</xdr:col>
      <xdr:colOff>1004570</xdr:colOff>
      <xdr:row>34</xdr:row>
      <xdr:rowOff>20320</xdr:rowOff>
    </xdr:to>
    <xdr:sp macro="" textlink="">
      <xdr:nvSpPr>
        <xdr:cNvPr id="7" name="四角形 7"/>
        <xdr:cNvSpPr/>
      </xdr:nvSpPr>
      <xdr:spPr>
        <a:xfrm>
          <a:off x="4166870" y="7583805"/>
          <a:ext cx="990600" cy="104140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476250</xdr:colOff>
      <xdr:row>30</xdr:row>
      <xdr:rowOff>161925</xdr:rowOff>
    </xdr:from>
    <xdr:to xmlns:xdr="http://schemas.openxmlformats.org/drawingml/2006/spreadsheetDrawing">
      <xdr:col>5</xdr:col>
      <xdr:colOff>523875</xdr:colOff>
      <xdr:row>35</xdr:row>
      <xdr:rowOff>114300</xdr:rowOff>
    </xdr:to>
    <xdr:sp macro="" textlink="">
      <xdr:nvSpPr>
        <xdr:cNvPr id="8" name="図形 8"/>
        <xdr:cNvSpPr/>
      </xdr:nvSpPr>
      <xdr:spPr>
        <a:xfrm>
          <a:off x="1438275" y="7143750"/>
          <a:ext cx="2105025" cy="809625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5</xdr:col>
      <xdr:colOff>171450</xdr:colOff>
      <xdr:row>38</xdr:row>
      <xdr:rowOff>8890</xdr:rowOff>
    </xdr:from>
    <xdr:to xmlns:xdr="http://schemas.openxmlformats.org/drawingml/2006/spreadsheetDrawing">
      <xdr:col>10</xdr:col>
      <xdr:colOff>304800</xdr:colOff>
      <xdr:row>46</xdr:row>
      <xdr:rowOff>94615</xdr:rowOff>
    </xdr:to>
    <xdr:sp macro="" textlink="">
      <xdr:nvSpPr>
        <xdr:cNvPr id="9" name="図形 9"/>
        <xdr:cNvSpPr/>
      </xdr:nvSpPr>
      <xdr:spPr>
        <a:xfrm>
          <a:off x="3190875" y="8362315"/>
          <a:ext cx="4105275" cy="1457325"/>
        </a:xfrm>
        <a:prstGeom prst="wedgeRoundRectCallout">
          <a:avLst>
            <a:gd name="adj1" fmla="val -55228"/>
            <a:gd name="adj2" fmla="val -9700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5</xdr:col>
      <xdr:colOff>208915</xdr:colOff>
      <xdr:row>38</xdr:row>
      <xdr:rowOff>86360</xdr:rowOff>
    </xdr:from>
    <xdr:to xmlns:xdr="http://schemas.openxmlformats.org/drawingml/2006/spreadsheetDrawing">
      <xdr:col>10</xdr:col>
      <xdr:colOff>285750</xdr:colOff>
      <xdr:row>45</xdr:row>
      <xdr:rowOff>162560</xdr:rowOff>
    </xdr:to>
    <xdr:sp macro="" textlink="">
      <xdr:nvSpPr>
        <xdr:cNvPr id="10" name="テキスト 10"/>
        <xdr:cNvSpPr txBox="1"/>
      </xdr:nvSpPr>
      <xdr:spPr>
        <a:xfrm>
          <a:off x="3228340" y="8439785"/>
          <a:ext cx="4048760" cy="12763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　「支払金額」の総額を、上記速算表の「公的</a:t>
          </a:r>
          <a:endParaRPr kumimoji="1" lang="ja-JP" altLang="en-US"/>
        </a:p>
        <a:p>
          <a:r>
            <a:rPr kumimoji="1" lang="ja-JP" altLang="en-US"/>
            <a:t>年金等収入の金額②」に入力してください。</a:t>
          </a:r>
          <a:endParaRPr kumimoji="1" lang="ja-JP" altLang="en-US"/>
        </a:p>
        <a:p>
          <a:endParaRPr kumimoji="1" lang="ja-JP" altLang="en-US"/>
        </a:p>
        <a:p>
          <a:r>
            <a:rPr kumimoji="1" lang="ja-JP" altLang="en-US"/>
            <a:t>なお、年金が複数ある場合はそれぞれの年金</a:t>
          </a:r>
          <a:endParaRPr kumimoji="1" lang="ja-JP" altLang="en-US"/>
        </a:p>
        <a:p>
          <a:r>
            <a:rPr kumimoji="1" lang="ja-JP" altLang="en-US"/>
            <a:t>収入の合</a:t>
          </a:r>
          <a:r>
            <a:rPr kumimoji="1" lang="ja-JP" altLang="en-US"/>
            <a:t>計金額を「公的年金等収入の金額②」に入力</a:t>
          </a:r>
          <a:r>
            <a:rPr kumimoji="1" lang="ja-JP" altLang="en-US"/>
            <a:t>してください。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1:J27"/>
  <sheetViews>
    <sheetView tabSelected="1" workbookViewId="0">
      <selection activeCell="B11" sqref="B11"/>
    </sheetView>
  </sheetViews>
  <sheetFormatPr defaultRowHeight="13.5"/>
  <cols>
    <col min="1" max="1" width="3.625" customWidth="1"/>
    <col min="7" max="7" width="5.875" bestFit="1" customWidth="1"/>
    <col min="8" max="8" width="14.625" customWidth="1"/>
    <col min="10" max="10" width="13.625" style="1" hidden="1" customWidth="1"/>
  </cols>
  <sheetData>
    <row r="1" spans="2:10" ht="25.5" customHeight="1">
      <c r="B1" s="2" t="s">
        <v>4</v>
      </c>
    </row>
    <row r="2" spans="2:10" ht="9" customHeight="1"/>
    <row r="3" spans="2:10" ht="18" customHeight="1">
      <c r="B3" s="3" t="s">
        <v>2</v>
      </c>
    </row>
    <row r="4" spans="2:10" ht="18" customHeight="1">
      <c r="B4" s="3" t="s">
        <v>6</v>
      </c>
    </row>
    <row r="5" spans="2:10" ht="13.5" customHeight="1"/>
    <row r="6" spans="2:10" ht="21" customHeight="1">
      <c r="B6" s="4" t="s">
        <v>7</v>
      </c>
    </row>
    <row r="7" spans="2:10" ht="33" customHeight="1">
      <c r="B7" s="5"/>
      <c r="C7" s="15"/>
      <c r="E7" s="28" t="s">
        <v>8</v>
      </c>
      <c r="F7" s="31"/>
      <c r="G7" s="31"/>
      <c r="H7" s="31"/>
      <c r="I7" s="49"/>
    </row>
    <row r="8" spans="2:10" ht="11.25" customHeight="1"/>
    <row r="9" spans="2:10" ht="21" customHeight="1">
      <c r="B9" s="6" t="s">
        <v>9</v>
      </c>
      <c r="C9" s="6"/>
      <c r="D9" s="6"/>
      <c r="F9" s="32" t="s">
        <v>5</v>
      </c>
    </row>
    <row r="10" spans="2:10" ht="33" customHeight="1">
      <c r="B10" s="7"/>
      <c r="C10" s="16"/>
      <c r="F10" s="33">
        <f>J27</f>
        <v>0</v>
      </c>
      <c r="G10" s="37"/>
      <c r="H10" s="43"/>
      <c r="I10" s="32" t="s">
        <v>1</v>
      </c>
    </row>
    <row r="12" spans="2:10" ht="21" customHeight="1">
      <c r="B12" s="8" t="s">
        <v>11</v>
      </c>
    </row>
    <row r="13" spans="2:10" ht="11.25" customHeight="1">
      <c r="B13" s="9"/>
    </row>
    <row r="14" spans="2:10" ht="30.75" customHeight="1">
      <c r="B14" s="10" t="s">
        <v>12</v>
      </c>
      <c r="C14" s="17"/>
      <c r="D14" s="22" t="s">
        <v>15</v>
      </c>
      <c r="E14" s="29"/>
      <c r="F14" s="34"/>
      <c r="G14" s="38" t="s">
        <v>18</v>
      </c>
      <c r="H14" s="44" t="s">
        <v>14</v>
      </c>
      <c r="I14" s="50"/>
      <c r="J14" s="1" t="str">
        <f>IF(B7="65歳以上の人",2,IF(B7="65歳未満の人",1,""))</f>
        <v/>
      </c>
    </row>
    <row r="15" spans="2:10" ht="18" customHeight="1">
      <c r="B15" s="11" t="s">
        <v>13</v>
      </c>
      <c r="C15" s="18"/>
      <c r="D15" s="23" t="s">
        <v>20</v>
      </c>
      <c r="E15" s="23"/>
      <c r="F15" s="35"/>
      <c r="G15" s="39"/>
      <c r="H15" s="45"/>
      <c r="J15" s="1" t="str">
        <f>IF(AND($J$14=1,$B$10&lt;600000),0,"")</f>
        <v/>
      </c>
    </row>
    <row r="16" spans="2:10" ht="18" customHeight="1">
      <c r="B16" s="12"/>
      <c r="C16" s="19"/>
      <c r="D16" s="24" t="s">
        <v>21</v>
      </c>
      <c r="E16" s="24"/>
      <c r="F16" s="25"/>
      <c r="G16" s="40">
        <v>1</v>
      </c>
      <c r="H16" s="46" t="s">
        <v>32</v>
      </c>
      <c r="J16" s="1" t="str">
        <f>IF(AND($J$14=1,$B$10&gt;600000,$B$10&lt;1300000),($B$10*G16)-600000,"")</f>
        <v/>
      </c>
    </row>
    <row r="17" spans="2:10" ht="18" customHeight="1">
      <c r="B17" s="12"/>
      <c r="C17" s="19"/>
      <c r="D17" s="24" t="s">
        <v>10</v>
      </c>
      <c r="E17" s="24"/>
      <c r="F17" s="25"/>
      <c r="G17" s="40">
        <v>0.75</v>
      </c>
      <c r="H17" s="46" t="s">
        <v>24</v>
      </c>
      <c r="J17" s="1" t="str">
        <f>IF(AND($J$14=1,$B$10&gt;1300000,$B$10&lt;4100000),($B$10*G17)-275000,"")</f>
        <v/>
      </c>
    </row>
    <row r="18" spans="2:10" ht="18" customHeight="1">
      <c r="B18" s="12"/>
      <c r="C18" s="19"/>
      <c r="D18" s="24" t="s">
        <v>17</v>
      </c>
      <c r="E18" s="24"/>
      <c r="F18" s="25"/>
      <c r="G18" s="40">
        <v>0.85</v>
      </c>
      <c r="H18" s="46" t="s">
        <v>16</v>
      </c>
      <c r="J18" s="1" t="str">
        <f>IF(AND($J$14=1,$B$10&gt;4100000,$B$10&lt;7700000),($B$10*G18)-685000,"")</f>
        <v/>
      </c>
    </row>
    <row r="19" spans="2:10" ht="18" customHeight="1">
      <c r="B19" s="12"/>
      <c r="C19" s="19"/>
      <c r="D19" s="25" t="s">
        <v>19</v>
      </c>
      <c r="E19" s="30"/>
      <c r="F19" s="30"/>
      <c r="G19" s="40">
        <v>0.95</v>
      </c>
      <c r="H19" s="46" t="s">
        <v>26</v>
      </c>
      <c r="J19" s="1" t="str">
        <f>IF(AND($J$14=1,$B$10&gt;7700000,$B$10&lt;10000000),($B$10*G19)-1455000,"")</f>
        <v/>
      </c>
    </row>
    <row r="20" spans="2:10" ht="18" customHeight="1">
      <c r="B20" s="13"/>
      <c r="C20" s="20"/>
      <c r="D20" s="26" t="s">
        <v>22</v>
      </c>
      <c r="E20" s="26"/>
      <c r="F20" s="36"/>
      <c r="G20" s="41">
        <v>1</v>
      </c>
      <c r="H20" s="47" t="s">
        <v>27</v>
      </c>
      <c r="J20" s="1" t="str">
        <f>IF(AND($J$14=1,$B$10&gt;10000000),$B$10-1955000,"")</f>
        <v/>
      </c>
    </row>
    <row r="21" spans="2:10" ht="18" customHeight="1">
      <c r="B21" s="14" t="s">
        <v>0</v>
      </c>
      <c r="C21" s="21"/>
      <c r="D21" s="27" t="s">
        <v>28</v>
      </c>
      <c r="E21" s="27"/>
      <c r="F21" s="27"/>
      <c r="G21" s="42"/>
      <c r="H21" s="48"/>
      <c r="J21" s="1" t="str">
        <f>IF(AND($J$14=2,$B$10&lt;1100000),0,"")</f>
        <v/>
      </c>
    </row>
    <row r="22" spans="2:10" ht="18" customHeight="1">
      <c r="B22" s="12"/>
      <c r="C22" s="19"/>
      <c r="D22" s="24" t="s">
        <v>29</v>
      </c>
      <c r="E22" s="24"/>
      <c r="F22" s="24"/>
      <c r="G22" s="40">
        <v>1</v>
      </c>
      <c r="H22" s="46" t="s">
        <v>23</v>
      </c>
      <c r="J22" s="1" t="str">
        <f>IF(AND($J$14=2,$B$10&gt;1100000,$B$10&lt;3300000),($B$10*G22)-1100000,"")</f>
        <v/>
      </c>
    </row>
    <row r="23" spans="2:10" ht="18" customHeight="1">
      <c r="B23" s="12"/>
      <c r="C23" s="19"/>
      <c r="D23" s="24" t="s">
        <v>3</v>
      </c>
      <c r="E23" s="24"/>
      <c r="F23" s="24"/>
      <c r="G23" s="40">
        <v>0.75</v>
      </c>
      <c r="H23" s="46" t="s">
        <v>24</v>
      </c>
      <c r="J23" s="1" t="str">
        <f>IF(AND($J$14=2,$B$10&gt;3300000,$B$10&lt;4100000),($B$10*G23)-275000,"")</f>
        <v/>
      </c>
    </row>
    <row r="24" spans="2:10" ht="18" customHeight="1">
      <c r="B24" s="12"/>
      <c r="C24" s="19"/>
      <c r="D24" s="24" t="s">
        <v>31</v>
      </c>
      <c r="E24" s="24"/>
      <c r="F24" s="24"/>
      <c r="G24" s="40">
        <v>0.85</v>
      </c>
      <c r="H24" s="46" t="s">
        <v>16</v>
      </c>
      <c r="J24" s="1" t="str">
        <f>IF(AND($J$14=2,$B$10&gt;4100000,$B$10&lt;7700000),($B$10*G24)-685000,"")</f>
        <v/>
      </c>
    </row>
    <row r="25" spans="2:10" ht="18" customHeight="1">
      <c r="B25" s="12"/>
      <c r="C25" s="19"/>
      <c r="D25" s="24" t="s">
        <v>30</v>
      </c>
      <c r="E25" s="24"/>
      <c r="F25" s="24"/>
      <c r="G25" s="40">
        <v>0.95</v>
      </c>
      <c r="H25" s="46" t="s">
        <v>26</v>
      </c>
      <c r="J25" s="1" t="str">
        <f>IF(AND($J$14=2,$B$10&gt;7700000,$B$10&lt;10000000),($B$10*G25)-1455000,"")</f>
        <v/>
      </c>
    </row>
    <row r="26" spans="2:10" ht="18" customHeight="1">
      <c r="B26" s="13"/>
      <c r="C26" s="20"/>
      <c r="D26" s="26" t="s">
        <v>22</v>
      </c>
      <c r="E26" s="26"/>
      <c r="F26" s="26"/>
      <c r="G26" s="41">
        <v>1</v>
      </c>
      <c r="H26" s="47" t="s">
        <v>27</v>
      </c>
      <c r="J26" s="1" t="str">
        <f>IF(AND($J$14=2,$B$10&gt;10000000),$B$10-1955000,"")</f>
        <v/>
      </c>
    </row>
    <row r="27" spans="2:10">
      <c r="J27" s="1">
        <f>SUM(J15:J26)</f>
        <v>0</v>
      </c>
    </row>
  </sheetData>
  <sheetProtection password="DDEF" sheet="1" objects="1" scenarios="1"/>
  <mergeCells count="21">
    <mergeCell ref="B7:C7"/>
    <mergeCell ref="E7:I7"/>
    <mergeCell ref="B9:D9"/>
    <mergeCell ref="B10:C10"/>
    <mergeCell ref="F10:H10"/>
    <mergeCell ref="B14:C14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B15:C20"/>
    <mergeCell ref="B21:C26"/>
  </mergeCells>
  <phoneticPr fontId="1" type="Hiragana"/>
  <dataValidations count="1">
    <dataValidation type="list" allowBlank="1" showDropDown="0" showInputMessage="1" showErrorMessage="1" sqref="B7:C7">
      <formula1>"65歳未満の人,65歳以上の人"</formula1>
    </dataValidation>
  </dataValidations>
  <pageMargins left="0.78740157480314943" right="0.78740157480314943" top="0.59055118110236215" bottom="0.59055118110236215" header="0.51181102362204722" footer="0.51181102362204722"/>
  <pageSetup paperSize="9" fitToWidth="1" fitToHeight="1" orientation="portrait" usePrinterDefaults="1" r:id="rId1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秩父市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山下　勲</dc:creator>
  <cp:lastModifiedBy>山下　勲</cp:lastModifiedBy>
  <dcterms:created xsi:type="dcterms:W3CDTF">2021-04-14T02:29:41Z</dcterms:created>
  <dcterms:modified xsi:type="dcterms:W3CDTF">2021-05-24T05:46:06Z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2021-05-24T05:46:06Z</vt:filetime>
  </property>
</Properties>
</file>